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g\RH\Rupture conventionnelle\Brouillon (BA)\"/>
    </mc:Choice>
  </mc:AlternateContent>
  <bookViews>
    <workbookView xWindow="0" yWindow="0" windowWidth="28800" windowHeight="12435" firstSheet="1" activeTab="1"/>
  </bookViews>
  <sheets>
    <sheet name="Simulateur Internet (à supp)" sheetId="1" state="hidden" r:id="rId1"/>
    <sheet name="Simulateur" sheetId="3" r:id="rId2"/>
    <sheet name="Calcul" sheetId="2" state="hidden" r:id="rId3"/>
  </sheets>
  <definedNames>
    <definedName name="_xlnm.Print_Area" localSheetId="0">'Simulateur Internet (à supp)'!$A$1:$H$39</definedName>
  </definedNames>
  <calcPr calcId="162913"/>
</workbook>
</file>

<file path=xl/calcChain.xml><?xml version="1.0" encoding="utf-8"?>
<calcChain xmlns="http://schemas.openxmlformats.org/spreadsheetml/2006/main">
  <c r="E10" i="3" l="1"/>
  <c r="E12" i="3" s="1"/>
  <c r="F20" i="3" l="1"/>
  <c r="B3" i="2" l="1"/>
  <c r="F26" i="3" l="1"/>
  <c r="F24" i="3"/>
  <c r="F18" i="1"/>
  <c r="F22" i="3"/>
  <c r="F14" i="1"/>
  <c r="F16" i="1"/>
  <c r="G33" i="3" l="1"/>
  <c r="G36" i="3" s="1"/>
  <c r="B2" i="2" s="1"/>
  <c r="B6" i="2" s="1"/>
  <c r="D4" i="2"/>
  <c r="B10" i="2" s="1"/>
  <c r="G26" i="3"/>
  <c r="G20" i="3"/>
  <c r="F27" i="3"/>
  <c r="G24" i="3"/>
  <c r="G22" i="3"/>
  <c r="F20" i="1"/>
  <c r="B11" i="2" l="1"/>
  <c r="B12" i="2"/>
  <c r="B7" i="2"/>
  <c r="G29" i="3"/>
  <c r="F36" i="3" s="1"/>
  <c r="B1" i="2" s="1"/>
  <c r="B9" i="2" s="1"/>
  <c r="E6" i="1"/>
  <c r="B8" i="2" l="1"/>
  <c r="F21" i="1"/>
  <c r="G27" i="1" s="1"/>
  <c r="G30" i="1" s="1"/>
  <c r="G20" i="1" l="1"/>
  <c r="G18" i="1"/>
  <c r="G16" i="1"/>
  <c r="G14" i="1"/>
  <c r="G23" i="1" l="1"/>
  <c r="F30" i="1" s="1"/>
</calcChain>
</file>

<file path=xl/sharedStrings.xml><?xml version="1.0" encoding="utf-8"?>
<sst xmlns="http://schemas.openxmlformats.org/spreadsheetml/2006/main" count="57" uniqueCount="53">
  <si>
    <t>1/4 de mois de rémunération brute jusqu'à 10 ans</t>
  </si>
  <si>
    <t>2/5 de mois de rémunération brute  à partir de 10 ans et jusqu'à 15 ans</t>
  </si>
  <si>
    <t>1/2 de mois de rémunération brute à partir de 15 ans et jusqu'à 20 ans</t>
  </si>
  <si>
    <t>3/5 de mois de rémunération à partir de 20 ans et jusqu'à 24 ans</t>
  </si>
  <si>
    <t>Montant minimum de l'indemnité</t>
  </si>
  <si>
    <r>
      <rPr>
        <sz val="11"/>
        <color theme="1"/>
        <rFont val="Calibri"/>
        <family val="2"/>
      </rPr>
      <t>❷</t>
    </r>
    <r>
      <rPr>
        <sz val="11"/>
        <color theme="1"/>
        <rFont val="Calibri"/>
        <family val="2"/>
        <scheme val="minor"/>
      </rPr>
      <t xml:space="preserve"> Rémunération mensuelle brute de l'agent = </t>
    </r>
    <r>
      <rPr>
        <sz val="11"/>
        <color theme="1"/>
        <rFont val="Calibri"/>
        <family val="2"/>
      </rPr>
      <t>❶</t>
    </r>
    <r>
      <rPr>
        <sz val="11"/>
        <color theme="1"/>
        <rFont val="Calibri"/>
        <family val="2"/>
        <scheme val="minor"/>
      </rPr>
      <t xml:space="preserve">  divisé par 12</t>
    </r>
  </si>
  <si>
    <t>Année d'ancienneté de l'agent</t>
  </si>
  <si>
    <r>
      <rPr>
        <b/>
        <sz val="11"/>
        <color theme="1"/>
        <rFont val="Calibri"/>
        <family val="2"/>
        <scheme val="minor"/>
      </rPr>
      <t xml:space="preserve">Montant maximum de l'indemnité </t>
    </r>
    <r>
      <rPr>
        <sz val="11"/>
        <color theme="1"/>
        <rFont val="Calibri"/>
        <family val="2"/>
        <scheme val="minor"/>
      </rPr>
      <t>(dans la limite de 24 ans)(</t>
    </r>
    <r>
      <rPr>
        <sz val="11"/>
        <color theme="1"/>
        <rFont val="Calibri"/>
        <family val="2"/>
      </rPr>
      <t>❷ x 24 ans)</t>
    </r>
  </si>
  <si>
    <r>
      <rPr>
        <sz val="11"/>
        <color theme="1"/>
        <rFont val="Calibri"/>
        <family val="2"/>
      </rPr>
      <t>❶</t>
    </r>
    <r>
      <rPr>
        <sz val="11"/>
        <color theme="1"/>
        <rFont val="Calibri"/>
        <family val="2"/>
        <scheme val="minor"/>
      </rPr>
      <t xml:space="preserve">  Rémunération annuelle brute perçue par l'agent au cours de l'année civile 
        précédent celle de la date d'effet de la rupture conventionnelle</t>
    </r>
  </si>
  <si>
    <t xml:space="preserve">Total maximum 24 ans </t>
  </si>
  <si>
    <t>Montant</t>
  </si>
  <si>
    <t>Calcul de l'indemnité</t>
  </si>
  <si>
    <t>Montant maximum de l'indemnité</t>
  </si>
  <si>
    <t>minimum</t>
  </si>
  <si>
    <t>maximum</t>
  </si>
  <si>
    <t xml:space="preserve">Montant minimum </t>
  </si>
  <si>
    <t>Partie jaune 
à complèter</t>
  </si>
  <si>
    <t xml:space="preserve">Le montant de l'indemnité à verser à l'agent se négocie entre </t>
  </si>
  <si>
    <t xml:space="preserve">Simulateur   //     Indemnité de rupture conventionnelle </t>
  </si>
  <si>
    <t>Montant minimum</t>
  </si>
  <si>
    <t xml:space="preserve">Montant envisagé de l'indemnité </t>
  </si>
  <si>
    <t>Minimum</t>
  </si>
  <si>
    <t>Maximum</t>
  </si>
  <si>
    <t>Total maximum 24 ans</t>
  </si>
  <si>
    <t>100% du maxi</t>
  </si>
  <si>
    <t>50% du maxi</t>
  </si>
  <si>
    <t>moyenne entre maxi et mini</t>
  </si>
  <si>
    <t xml:space="preserve">Montant minimum 
</t>
  </si>
  <si>
    <t xml:space="preserve">Montant maximum
</t>
  </si>
  <si>
    <t xml:space="preserve">Anciennté de l'agent
</t>
  </si>
  <si>
    <t>Nombre d'années d'ancienneté de l'agent</t>
  </si>
  <si>
    <t xml:space="preserve"> €</t>
  </si>
  <si>
    <t>Années</t>
  </si>
  <si>
    <t>partie jaune à compléter</t>
  </si>
  <si>
    <r>
      <t xml:space="preserve">Dans la limite de 24 ans : nombre d'années  X </t>
    </r>
    <r>
      <rPr>
        <b/>
        <sz val="11"/>
        <color theme="1"/>
        <rFont val="Wingdings"/>
        <charset val="2"/>
      </rPr>
      <t xml:space="preserve"> </t>
    </r>
  </si>
  <si>
    <t>Rev.brut mensuel</t>
  </si>
  <si>
    <t>moins de 10 ans d'ancienneté
= minimum</t>
  </si>
  <si>
    <t>entre 10 et 15 ans d'ancienneté
= (rev.brut mensuel X 2/5) X ancienneté</t>
  </si>
  <si>
    <t>entre 15 et 20 ans d'ancienneté
= (rev.brut mensuel X 1/2) X ancienneté</t>
  </si>
  <si>
    <t>plus de 20 ans d'ancienneté
= (rev.brut mensuel X 3/5) X ancienneté</t>
  </si>
  <si>
    <t>1/4 de mois de rémunération brute pour chaque année  jusqu'à 10 ans</t>
  </si>
  <si>
    <t>2/5 de mois de rémunération brute pour chaque année à partir de 10 ans et jusqu'à 15 ans</t>
  </si>
  <si>
    <t>1/2 de mois de rémunération brute pour chaque année à partir de 15 ans et jusqu'à 20 ans</t>
  </si>
  <si>
    <t>3/5 de mois de rémunération brute pour chaque année à partir de 20 ans et jusqu'à 24 ans</t>
  </si>
  <si>
    <t>Le montant de l'indemnité sera compris entre</t>
  </si>
  <si>
    <t>Traitement brut :</t>
  </si>
  <si>
    <t xml:space="preserve">NBI : </t>
  </si>
  <si>
    <t xml:space="preserve">SFT : </t>
  </si>
  <si>
    <t xml:space="preserve">Indemnité de résidence : </t>
  </si>
  <si>
    <t xml:space="preserve">Autres : </t>
  </si>
  <si>
    <r>
      <t xml:space="preserve">Simulateur - Indemnité de rupture conventionnelle
</t>
    </r>
    <r>
      <rPr>
        <b/>
        <i/>
        <sz val="11"/>
        <color theme="1"/>
        <rFont val="Calibri"/>
        <family val="2"/>
        <scheme val="minor"/>
      </rPr>
      <t>Le simulateur est indicatif : il vise à une première évaluation du montant</t>
    </r>
  </si>
  <si>
    <r>
      <t xml:space="preserve"> </t>
    </r>
    <r>
      <rPr>
        <b/>
        <sz val="11"/>
        <color theme="1"/>
        <rFont val="Calibri"/>
        <family val="2"/>
        <scheme val="minor"/>
      </rPr>
      <t xml:space="preserve">Rémunération mensuelle brute de l'agent = </t>
    </r>
    <r>
      <rPr>
        <b/>
        <sz val="11"/>
        <color theme="1"/>
        <rFont val="Wingdings"/>
        <charset val="2"/>
      </rPr>
      <t></t>
    </r>
    <r>
      <rPr>
        <b/>
        <sz val="11"/>
        <color theme="1"/>
        <rFont val="Calibri"/>
        <family val="2"/>
      </rPr>
      <t xml:space="preserve"> divisée par 12</t>
    </r>
  </si>
  <si>
    <r>
      <rPr>
        <b/>
        <sz val="11"/>
        <color theme="1"/>
        <rFont val="Wingdings"/>
        <charset val="2"/>
      </rPr>
      <t></t>
    </r>
    <r>
      <rPr>
        <b/>
        <sz val="11"/>
        <color theme="1"/>
        <rFont val="Calibri"/>
        <family val="2"/>
      </rPr>
      <t xml:space="preserve">   </t>
    </r>
    <r>
      <rPr>
        <b/>
        <sz val="11"/>
        <color theme="1"/>
        <rFont val="Calibri"/>
        <family val="2"/>
        <scheme val="minor"/>
      </rPr>
      <t>Total rémunération annuelle brute perçue par l'agent au cours de l'année civile précédant celle de la date d'effet de la rupture conventionnelle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</si>
</sst>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Wingdings"/>
      <charset val="2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Alignment="1"/>
    <xf numFmtId="0" fontId="1" fillId="6" borderId="2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4" fontId="0" fillId="6" borderId="1" xfId="0" applyNumberFormat="1" applyFill="1" applyBorder="1" applyAlignment="1">
      <alignment horizontal="center"/>
    </xf>
    <xf numFmtId="4" fontId="1" fillId="3" borderId="8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4" fontId="0" fillId="3" borderId="10" xfId="0" applyNumberForma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wrapText="1"/>
    </xf>
    <xf numFmtId="0" fontId="1" fillId="7" borderId="8" xfId="0" applyFont="1" applyFill="1" applyBorder="1" applyAlignment="1" applyProtection="1">
      <alignment horizontal="center"/>
      <protection locked="0"/>
    </xf>
    <xf numFmtId="4" fontId="0" fillId="0" borderId="8" xfId="0" applyNumberFormat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4" fontId="0" fillId="0" borderId="8" xfId="0" applyNumberFormat="1" applyBorder="1" applyAlignment="1" applyProtection="1">
      <alignment horizontal="center"/>
    </xf>
    <xf numFmtId="4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0" fillId="4" borderId="1" xfId="0" applyFill="1" applyBorder="1" applyAlignment="1">
      <alignment vertical="top" wrapText="1"/>
    </xf>
    <xf numFmtId="4" fontId="0" fillId="0" borderId="0" xfId="0" applyNumberFormat="1"/>
    <xf numFmtId="0" fontId="0" fillId="0" borderId="17" xfId="0" applyBorder="1"/>
    <xf numFmtId="0" fontId="0" fillId="0" borderId="17" xfId="0" applyBorder="1" applyAlignment="1">
      <alignment wrapText="1"/>
    </xf>
    <xf numFmtId="16" fontId="0" fillId="0" borderId="17" xfId="0" quotePrefix="1" applyNumberFormat="1" applyBorder="1" applyAlignment="1">
      <alignment wrapText="1"/>
    </xf>
    <xf numFmtId="0" fontId="0" fillId="0" borderId="0" xfId="0" applyAlignment="1">
      <alignment horizontal="center" wrapText="1"/>
    </xf>
    <xf numFmtId="9" fontId="0" fillId="11" borderId="0" xfId="0" applyNumberFormat="1" applyFill="1" applyAlignment="1">
      <alignment horizontal="center"/>
    </xf>
    <xf numFmtId="3" fontId="0" fillId="11" borderId="0" xfId="0" applyNumberFormat="1" applyFill="1" applyAlignment="1">
      <alignment horizontal="center"/>
    </xf>
    <xf numFmtId="0" fontId="0" fillId="11" borderId="0" xfId="0" applyFill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22" xfId="0" applyBorder="1"/>
    <xf numFmtId="0" fontId="0" fillId="0" borderId="0" xfId="0" applyBorder="1"/>
    <xf numFmtId="0" fontId="0" fillId="0" borderId="23" xfId="0" applyBorder="1"/>
    <xf numFmtId="164" fontId="1" fillId="0" borderId="14" xfId="0" applyNumberFormat="1" applyFont="1" applyFill="1" applyBorder="1" applyAlignment="1" applyProtection="1">
      <alignment horizontal="center" vertical="center"/>
      <protection hidden="1"/>
    </xf>
    <xf numFmtId="4" fontId="0" fillId="0" borderId="8" xfId="0" applyNumberForma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4" fontId="0" fillId="0" borderId="1" xfId="0" applyNumberForma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4" fontId="0" fillId="0" borderId="0" xfId="0" applyNumberFormat="1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/>
      <protection hidden="1"/>
    </xf>
    <xf numFmtId="0" fontId="1" fillId="9" borderId="5" xfId="0" applyFont="1" applyFill="1" applyBorder="1" applyProtection="1">
      <protection hidden="1"/>
    </xf>
    <xf numFmtId="0" fontId="1" fillId="9" borderId="8" xfId="0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4" fontId="1" fillId="9" borderId="8" xfId="0" applyNumberFormat="1" applyFont="1" applyFill="1" applyBorder="1" applyAlignment="1" applyProtection="1">
      <alignment horizontal="center"/>
      <protection hidden="1"/>
    </xf>
    <xf numFmtId="4" fontId="1" fillId="10" borderId="7" xfId="0" applyNumberFormat="1" applyFont="1" applyFill="1" applyBorder="1" applyAlignment="1" applyProtection="1">
      <alignment horizontal="center"/>
      <protection hidden="1"/>
    </xf>
    <xf numFmtId="4" fontId="1" fillId="10" borderId="8" xfId="0" applyNumberFormat="1" applyFont="1" applyFill="1" applyBorder="1" applyAlignment="1" applyProtection="1">
      <alignment horizontal="center"/>
      <protection hidden="1"/>
    </xf>
    <xf numFmtId="0" fontId="0" fillId="9" borderId="16" xfId="0" applyFill="1" applyBorder="1" applyAlignment="1" applyProtection="1">
      <alignment horizontal="center"/>
      <protection hidden="1"/>
    </xf>
    <xf numFmtId="0" fontId="0" fillId="10" borderId="13" xfId="0" applyFill="1" applyBorder="1" applyAlignment="1" applyProtection="1">
      <alignment horizontal="center"/>
      <protection hidden="1"/>
    </xf>
    <xf numFmtId="4" fontId="1" fillId="0" borderId="15" xfId="0" applyNumberFormat="1" applyFont="1" applyBorder="1" applyAlignment="1" applyProtection="1">
      <alignment horizontal="center"/>
      <protection hidden="1"/>
    </xf>
    <xf numFmtId="4" fontId="1" fillId="0" borderId="14" xfId="0" applyNumberFormat="1" applyFont="1" applyBorder="1" applyAlignment="1" applyProtection="1">
      <alignment horizontal="center"/>
      <protection hidden="1"/>
    </xf>
    <xf numFmtId="164" fontId="0" fillId="4" borderId="19" xfId="0" applyNumberFormat="1" applyFont="1" applyFill="1" applyBorder="1" applyAlignment="1" applyProtection="1">
      <alignment horizontal="center" vertical="center"/>
      <protection locked="0"/>
    </xf>
    <xf numFmtId="164" fontId="0" fillId="4" borderId="21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left"/>
    </xf>
    <xf numFmtId="0" fontId="0" fillId="0" borderId="3" xfId="0" applyBorder="1" applyAlignment="1"/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right"/>
    </xf>
    <xf numFmtId="0" fontId="3" fillId="3" borderId="5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" fillId="2" borderId="7" xfId="0" applyFont="1" applyFill="1" applyBorder="1" applyAlignment="1"/>
    <xf numFmtId="0" fontId="0" fillId="0" borderId="0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5" xfId="0" applyBorder="1" applyAlignment="1">
      <alignment horizontal="left" wrapText="1"/>
    </xf>
    <xf numFmtId="0" fontId="0" fillId="5" borderId="7" xfId="0" applyFill="1" applyBorder="1" applyAlignment="1">
      <alignment horizontal="center" vertical="center"/>
    </xf>
    <xf numFmtId="0" fontId="3" fillId="0" borderId="5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1" fillId="0" borderId="24" xfId="0" applyFont="1" applyBorder="1" applyAlignment="1">
      <alignment horizontal="left" vertical="top" wrapText="1"/>
    </xf>
    <xf numFmtId="0" fontId="1" fillId="0" borderId="25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3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1" fillId="10" borderId="0" xfId="0" applyFont="1" applyFill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"/>
      <protection hidden="1"/>
    </xf>
    <xf numFmtId="0" fontId="1" fillId="0" borderId="3" xfId="0" applyFont="1" applyBorder="1" applyAlignment="1" applyProtection="1">
      <alignment horizontal="center"/>
      <protection hidden="1"/>
    </xf>
    <xf numFmtId="0" fontId="1" fillId="0" borderId="4" xfId="0" applyFont="1" applyBorder="1" applyAlignment="1" applyProtection="1">
      <alignment horizontal="center"/>
      <protection hidden="1"/>
    </xf>
    <xf numFmtId="0" fontId="1" fillId="9" borderId="5" xfId="0" applyFont="1" applyFill="1" applyBorder="1" applyAlignment="1" applyProtection="1">
      <alignment horizontal="center"/>
      <protection hidden="1"/>
    </xf>
    <xf numFmtId="0" fontId="1" fillId="9" borderId="6" xfId="0" applyFont="1" applyFill="1" applyBorder="1" applyAlignment="1" applyProtection="1">
      <alignment horizontal="center"/>
      <protection hidden="1"/>
    </xf>
    <xf numFmtId="0" fontId="1" fillId="8" borderId="0" xfId="0" applyFont="1" applyFill="1" applyAlignment="1">
      <alignment horizontal="center" vertical="center" wrapText="1"/>
    </xf>
    <xf numFmtId="0" fontId="1" fillId="8" borderId="0" xfId="0" applyFont="1" applyFill="1" applyAlignment="1">
      <alignment horizontal="center" vertical="center"/>
    </xf>
    <xf numFmtId="0" fontId="3" fillId="0" borderId="1" xfId="0" applyFont="1" applyBorder="1" applyAlignment="1" applyProtection="1">
      <alignment horizontal="left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3" fillId="0" borderId="3" xfId="0" applyFont="1" applyFill="1" applyBorder="1" applyAlignment="1" applyProtection="1">
      <alignment horizontal="center"/>
      <protection hidden="1"/>
    </xf>
    <xf numFmtId="0" fontId="3" fillId="0" borderId="4" xfId="0" applyFont="1" applyFill="1" applyBorder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3" fillId="0" borderId="3" xfId="0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center"/>
      <protection hidden="1"/>
    </xf>
    <xf numFmtId="0" fontId="1" fillId="0" borderId="16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6</xdr:col>
      <xdr:colOff>847724</xdr:colOff>
      <xdr:row>38</xdr:row>
      <xdr:rowOff>9525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7791450"/>
          <a:ext cx="7829549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714375</xdr:colOff>
      <xdr:row>10</xdr:row>
      <xdr:rowOff>195262</xdr:rowOff>
    </xdr:from>
    <xdr:ext cx="65" cy="172227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5943600" y="16811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0"/>
  <sheetViews>
    <sheetView showRuler="0" showWhiteSpace="0" topLeftCell="A16" zoomScaleNormal="100" zoomScaleSheetLayoutView="70" workbookViewId="0">
      <selection activeCell="E9" sqref="E9"/>
    </sheetView>
  </sheetViews>
  <sheetFormatPr baseColWidth="10" defaultRowHeight="15" x14ac:dyDescent="0.25"/>
  <cols>
    <col min="1" max="1" width="11.42578125" customWidth="1"/>
    <col min="3" max="3" width="30.5703125" customWidth="1"/>
    <col min="4" max="4" width="28.140625" customWidth="1"/>
    <col min="5" max="5" width="22.140625" customWidth="1"/>
    <col min="6" max="6" width="12.42578125" customWidth="1"/>
    <col min="7" max="7" width="12.85546875" customWidth="1"/>
    <col min="8" max="8" width="11.42578125" customWidth="1"/>
  </cols>
  <sheetData>
    <row r="1" spans="2:8" ht="15.75" thickBot="1" x14ac:dyDescent="0.3"/>
    <row r="2" spans="2:8" ht="27" thickBot="1" x14ac:dyDescent="0.45">
      <c r="B2" s="76" t="s">
        <v>18</v>
      </c>
      <c r="C2" s="77"/>
      <c r="D2" s="77"/>
      <c r="E2" s="77"/>
      <c r="F2" s="77"/>
      <c r="G2" s="78"/>
    </row>
    <row r="3" spans="2:8" ht="15.75" thickBot="1" x14ac:dyDescent="0.3"/>
    <row r="4" spans="2:8" ht="37.5" customHeight="1" thickBot="1" x14ac:dyDescent="0.3">
      <c r="B4" s="86" t="s">
        <v>8</v>
      </c>
      <c r="C4" s="84"/>
      <c r="D4" s="85"/>
      <c r="E4" s="22">
        <v>30000</v>
      </c>
    </row>
    <row r="5" spans="2:8" ht="25.5" customHeight="1" thickBot="1" x14ac:dyDescent="0.3">
      <c r="G5" s="17" t="s">
        <v>16</v>
      </c>
    </row>
    <row r="6" spans="2:8" ht="15.75" thickBot="1" x14ac:dyDescent="0.3">
      <c r="B6" s="83" t="s">
        <v>5</v>
      </c>
      <c r="C6" s="84"/>
      <c r="D6" s="85"/>
      <c r="E6" s="21">
        <f>E4/12</f>
        <v>2500</v>
      </c>
      <c r="H6" s="7"/>
    </row>
    <row r="7" spans="2:8" ht="15.75" thickBot="1" x14ac:dyDescent="0.3">
      <c r="B7" s="3"/>
      <c r="C7" s="3"/>
      <c r="D7" s="3"/>
      <c r="E7" s="1"/>
    </row>
    <row r="8" spans="2:8" ht="15.75" thickBot="1" x14ac:dyDescent="0.3">
      <c r="B8" s="80" t="s">
        <v>6</v>
      </c>
      <c r="C8" s="81"/>
      <c r="D8" s="82"/>
      <c r="E8" s="23">
        <v>30</v>
      </c>
    </row>
    <row r="9" spans="2:8" ht="15.75" thickBot="1" x14ac:dyDescent="0.3">
      <c r="B9" s="4"/>
      <c r="C9" s="4"/>
      <c r="D9" s="4"/>
      <c r="E9" s="8"/>
    </row>
    <row r="10" spans="2:8" ht="27" customHeight="1" thickBot="1" x14ac:dyDescent="0.3">
      <c r="B10" s="65" t="s">
        <v>11</v>
      </c>
      <c r="C10" s="66"/>
      <c r="D10" s="66"/>
      <c r="E10" s="66"/>
      <c r="F10" s="66"/>
      <c r="G10" s="67"/>
    </row>
    <row r="11" spans="2:8" ht="15.75" thickBot="1" x14ac:dyDescent="0.3"/>
    <row r="12" spans="2:8" ht="21.75" customHeight="1" thickBot="1" x14ac:dyDescent="0.3">
      <c r="B12" s="68" t="s">
        <v>4</v>
      </c>
      <c r="C12" s="87"/>
    </row>
    <row r="13" spans="2:8" ht="12" customHeight="1" thickBot="1" x14ac:dyDescent="0.3">
      <c r="B13" s="5"/>
      <c r="C13" s="6"/>
    </row>
    <row r="14" spans="2:8" ht="15.75" thickBot="1" x14ac:dyDescent="0.3">
      <c r="B14" s="80" t="s">
        <v>0</v>
      </c>
      <c r="C14" s="81"/>
      <c r="D14" s="81"/>
      <c r="E14" s="82"/>
      <c r="F14" s="18">
        <f>IF(E8&gt;10,10,E8)</f>
        <v>10</v>
      </c>
      <c r="G14" s="19">
        <f>E6*F14*1/4</f>
        <v>6250</v>
      </c>
    </row>
    <row r="15" spans="2:8" ht="15.75" thickBot="1" x14ac:dyDescent="0.3">
      <c r="F15" s="1"/>
      <c r="G15" s="1"/>
    </row>
    <row r="16" spans="2:8" ht="15.75" thickBot="1" x14ac:dyDescent="0.3">
      <c r="B16" s="80" t="s">
        <v>1</v>
      </c>
      <c r="C16" s="81"/>
      <c r="D16" s="81"/>
      <c r="E16" s="82"/>
      <c r="F16" s="18">
        <f>IF(E8&lt;11,0,IF(E8&lt;16,E8-10,5))</f>
        <v>5</v>
      </c>
      <c r="G16" s="19">
        <f>E6*F16*2/5</f>
        <v>5000</v>
      </c>
    </row>
    <row r="17" spans="2:7" ht="15.75" thickBot="1" x14ac:dyDescent="0.3">
      <c r="F17" s="1"/>
      <c r="G17" s="1"/>
    </row>
    <row r="18" spans="2:7" ht="15.75" thickBot="1" x14ac:dyDescent="0.3">
      <c r="B18" s="80" t="s">
        <v>2</v>
      </c>
      <c r="C18" s="81"/>
      <c r="D18" s="81"/>
      <c r="E18" s="82"/>
      <c r="F18" s="18">
        <f>IF(E8&lt;16,0,IF(E8&lt;21,E8-15,5))</f>
        <v>5</v>
      </c>
      <c r="G18" s="19">
        <f>E6*F18*1/2</f>
        <v>6250</v>
      </c>
    </row>
    <row r="19" spans="2:7" ht="15.75" thickBot="1" x14ac:dyDescent="0.3">
      <c r="F19" s="1"/>
      <c r="G19" s="1"/>
    </row>
    <row r="20" spans="2:7" ht="15.75" thickBot="1" x14ac:dyDescent="0.3">
      <c r="B20" s="80" t="s">
        <v>3</v>
      </c>
      <c r="C20" s="81"/>
      <c r="D20" s="81"/>
      <c r="E20" s="82"/>
      <c r="F20" s="18">
        <f>IF(E8&lt;21,0,IF(E8&lt;25,E8-20,4))</f>
        <v>4</v>
      </c>
      <c r="G20" s="19">
        <f>E6*F20*3/5</f>
        <v>6000</v>
      </c>
    </row>
    <row r="21" spans="2:7" ht="15.75" thickBot="1" x14ac:dyDescent="0.3">
      <c r="E21" s="20" t="s">
        <v>9</v>
      </c>
      <c r="F21" s="16">
        <f>F14+F16+F18+F20</f>
        <v>24</v>
      </c>
      <c r="G21" s="1"/>
    </row>
    <row r="22" spans="2:7" ht="15.75" thickBot="1" x14ac:dyDescent="0.3">
      <c r="F22" s="1"/>
      <c r="G22" s="1"/>
    </row>
    <row r="23" spans="2:7" ht="15.75" thickBot="1" x14ac:dyDescent="0.3">
      <c r="B23" s="79"/>
      <c r="C23" s="79"/>
      <c r="D23" s="79"/>
      <c r="E23" s="74" t="s">
        <v>15</v>
      </c>
      <c r="F23" s="75"/>
      <c r="G23" s="13">
        <f>G14+G16+G18+G20</f>
        <v>23500</v>
      </c>
    </row>
    <row r="24" spans="2:7" ht="6.75" customHeight="1" thickBot="1" x14ac:dyDescent="0.3">
      <c r="B24" s="73"/>
      <c r="C24" s="73"/>
      <c r="D24" s="73"/>
      <c r="E24" s="73"/>
      <c r="F24" s="73"/>
      <c r="G24" s="2"/>
    </row>
    <row r="25" spans="2:7" ht="24.75" customHeight="1" thickBot="1" x14ac:dyDescent="0.3">
      <c r="B25" s="68" t="s">
        <v>12</v>
      </c>
      <c r="C25" s="69"/>
    </row>
    <row r="26" spans="2:7" ht="15.75" thickBot="1" x14ac:dyDescent="0.3"/>
    <row r="27" spans="2:7" ht="15.75" thickBot="1" x14ac:dyDescent="0.3">
      <c r="B27" s="63" t="s">
        <v>7</v>
      </c>
      <c r="C27" s="64"/>
      <c r="D27" s="64"/>
      <c r="E27" s="64"/>
      <c r="F27" s="14" t="s">
        <v>10</v>
      </c>
      <c r="G27" s="15">
        <f>E6*F21</f>
        <v>60000</v>
      </c>
    </row>
    <row r="28" spans="2:7" ht="32.25" customHeight="1" x14ac:dyDescent="0.25">
      <c r="F28" s="9"/>
      <c r="G28" s="9"/>
    </row>
    <row r="29" spans="2:7" x14ac:dyDescent="0.25">
      <c r="F29" s="10" t="s">
        <v>13</v>
      </c>
      <c r="G29" s="11" t="s">
        <v>14</v>
      </c>
    </row>
    <row r="30" spans="2:7" x14ac:dyDescent="0.25">
      <c r="B30" s="70" t="s">
        <v>17</v>
      </c>
      <c r="C30" s="71"/>
      <c r="D30" s="71"/>
      <c r="E30" s="72"/>
      <c r="F30" s="12">
        <f>G23</f>
        <v>23500</v>
      </c>
      <c r="G30" s="12">
        <f>G27</f>
        <v>60000</v>
      </c>
    </row>
  </sheetData>
  <sheetProtection algorithmName="SHA-512" hashValue="jO6ODOL9YW8b9tbhfqeG7KRBlWSMoiztrejXfQgqZZOIfTLisqsgN23meKN0rnKyelwF5M0RR4fLVNTFOroxzQ==" saltValue="PtUdFTBXBT8JJvGiwNkcmA==" spinCount="100000" sheet="1" objects="1" scenarios="1" selectLockedCells="1"/>
  <mergeCells count="16">
    <mergeCell ref="B2:G2"/>
    <mergeCell ref="B23:D23"/>
    <mergeCell ref="B14:E14"/>
    <mergeCell ref="B16:E16"/>
    <mergeCell ref="B18:E18"/>
    <mergeCell ref="B20:E20"/>
    <mergeCell ref="B6:D6"/>
    <mergeCell ref="B8:D8"/>
    <mergeCell ref="B4:D4"/>
    <mergeCell ref="B12:C12"/>
    <mergeCell ref="B27:E27"/>
    <mergeCell ref="B10:G10"/>
    <mergeCell ref="B25:C25"/>
    <mergeCell ref="B30:E30"/>
    <mergeCell ref="B24:F24"/>
    <mergeCell ref="E23:F23"/>
  </mergeCells>
  <dataValidations count="1">
    <dataValidation allowBlank="1" showInputMessage="1" showErrorMessage="1" sqref="F18 F16 F20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36"/>
  <sheetViews>
    <sheetView tabSelected="1" workbookViewId="0">
      <selection activeCell="J20" sqref="J20"/>
    </sheetView>
  </sheetViews>
  <sheetFormatPr baseColWidth="10" defaultRowHeight="15" x14ac:dyDescent="0.25"/>
  <cols>
    <col min="1" max="1" width="4.42578125" customWidth="1"/>
    <col min="2" max="2" width="12.28515625" customWidth="1"/>
    <col min="3" max="3" width="22.5703125" customWidth="1"/>
    <col min="4" max="4" width="15.85546875" customWidth="1"/>
    <col min="5" max="5" width="29.140625" customWidth="1"/>
  </cols>
  <sheetData>
    <row r="2" spans="2:9" ht="33.75" customHeight="1" x14ac:dyDescent="0.25">
      <c r="B2" s="107" t="s">
        <v>50</v>
      </c>
      <c r="C2" s="108"/>
      <c r="D2" s="108"/>
      <c r="E2" s="108"/>
      <c r="F2" s="108"/>
      <c r="G2" s="108"/>
    </row>
    <row r="3" spans="2:9" s="40" customFormat="1" ht="8.1" customHeight="1" thickBot="1" x14ac:dyDescent="0.3">
      <c r="B3" s="39"/>
      <c r="C3" s="39"/>
      <c r="D3" s="39"/>
      <c r="E3" s="39"/>
      <c r="F3" s="39"/>
      <c r="G3" s="39"/>
    </row>
    <row r="4" spans="2:9" s="40" customFormat="1" ht="30" customHeight="1" x14ac:dyDescent="0.25">
      <c r="B4" s="117" t="s">
        <v>45</v>
      </c>
      <c r="C4" s="118"/>
      <c r="D4" s="118"/>
      <c r="E4" s="61">
        <v>0</v>
      </c>
      <c r="F4" s="39"/>
      <c r="G4" s="29" t="s">
        <v>33</v>
      </c>
    </row>
    <row r="5" spans="2:9" s="40" customFormat="1" ht="30" customHeight="1" x14ac:dyDescent="0.25">
      <c r="B5" s="119" t="s">
        <v>46</v>
      </c>
      <c r="C5" s="120"/>
      <c r="D5" s="120"/>
      <c r="E5" s="62">
        <v>0</v>
      </c>
      <c r="F5" s="39"/>
      <c r="G5" s="39"/>
    </row>
    <row r="6" spans="2:9" s="40" customFormat="1" ht="30" customHeight="1" x14ac:dyDescent="0.25">
      <c r="B6" s="119" t="s">
        <v>48</v>
      </c>
      <c r="C6" s="120"/>
      <c r="D6" s="120"/>
      <c r="E6" s="62">
        <v>0</v>
      </c>
      <c r="F6" s="39"/>
      <c r="G6" s="39"/>
    </row>
    <row r="7" spans="2:9" s="40" customFormat="1" ht="30" customHeight="1" x14ac:dyDescent="0.25">
      <c r="B7" s="119" t="s">
        <v>47</v>
      </c>
      <c r="C7" s="120"/>
      <c r="D7" s="120"/>
      <c r="E7" s="62">
        <v>0</v>
      </c>
      <c r="F7" s="39"/>
      <c r="G7" s="39"/>
    </row>
    <row r="8" spans="2:9" s="40" customFormat="1" ht="30" customHeight="1" x14ac:dyDescent="0.25">
      <c r="B8" s="119" t="s">
        <v>49</v>
      </c>
      <c r="C8" s="120"/>
      <c r="D8" s="120"/>
      <c r="E8" s="62">
        <v>0</v>
      </c>
      <c r="F8" s="39"/>
      <c r="G8" s="39"/>
    </row>
    <row r="9" spans="2:9" ht="3" customHeight="1" x14ac:dyDescent="0.25">
      <c r="B9" s="41"/>
      <c r="C9" s="42"/>
      <c r="D9" s="42"/>
      <c r="E9" s="43"/>
    </row>
    <row r="10" spans="2:9" ht="53.1" customHeight="1" thickBot="1" x14ac:dyDescent="0.3">
      <c r="B10" s="90" t="s">
        <v>52</v>
      </c>
      <c r="C10" s="91"/>
      <c r="D10" s="92"/>
      <c r="E10" s="44">
        <f>SUM(E4:E9)</f>
        <v>0</v>
      </c>
    </row>
    <row r="11" spans="2:9" ht="15" customHeight="1" thickBot="1" x14ac:dyDescent="0.3">
      <c r="E11" s="1"/>
    </row>
    <row r="12" spans="2:9" ht="53.1" customHeight="1" thickBot="1" x14ac:dyDescent="0.3">
      <c r="B12" s="93" t="s">
        <v>51</v>
      </c>
      <c r="C12" s="94"/>
      <c r="D12" s="95"/>
      <c r="E12" s="45">
        <f>E10/12</f>
        <v>0</v>
      </c>
      <c r="I12" s="28"/>
    </row>
    <row r="13" spans="2:9" ht="15.95" customHeight="1" thickBot="1" x14ac:dyDescent="0.3">
      <c r="E13" s="1"/>
    </row>
    <row r="14" spans="2:9" ht="15.75" customHeight="1" thickBot="1" x14ac:dyDescent="0.3">
      <c r="B14" s="96" t="s">
        <v>30</v>
      </c>
      <c r="C14" s="97"/>
      <c r="D14" s="98"/>
      <c r="E14" s="23"/>
    </row>
    <row r="15" spans="2:9" ht="15" customHeight="1" x14ac:dyDescent="0.25"/>
    <row r="16" spans="2:9" x14ac:dyDescent="0.25">
      <c r="B16" s="99" t="s">
        <v>11</v>
      </c>
      <c r="C16" s="99"/>
      <c r="D16" s="99"/>
      <c r="E16" s="99"/>
      <c r="F16" s="99"/>
      <c r="G16" s="99"/>
    </row>
    <row r="17" spans="2:7" ht="15" customHeight="1" x14ac:dyDescent="0.25"/>
    <row r="18" spans="2:7" x14ac:dyDescent="0.25">
      <c r="B18" s="100" t="s">
        <v>4</v>
      </c>
      <c r="C18" s="100"/>
    </row>
    <row r="19" spans="2:7" ht="15" customHeight="1" x14ac:dyDescent="0.25">
      <c r="F19" s="27" t="s">
        <v>32</v>
      </c>
      <c r="G19" s="27" t="s">
        <v>31</v>
      </c>
    </row>
    <row r="20" spans="2:7" ht="15" customHeight="1" x14ac:dyDescent="0.25">
      <c r="B20" s="109" t="s">
        <v>40</v>
      </c>
      <c r="C20" s="109"/>
      <c r="D20" s="109"/>
      <c r="E20" s="109"/>
      <c r="F20" s="46">
        <f>IF(E14&gt;10,10,E14)</f>
        <v>0</v>
      </c>
      <c r="G20" s="47">
        <f>1/4*$E$12*F20</f>
        <v>0</v>
      </c>
    </row>
    <row r="21" spans="2:7" ht="15" customHeight="1" x14ac:dyDescent="0.25">
      <c r="B21" s="48"/>
      <c r="C21" s="48"/>
      <c r="D21" s="48"/>
      <c r="E21" s="48"/>
      <c r="F21" s="48"/>
      <c r="G21" s="49"/>
    </row>
    <row r="22" spans="2:7" ht="15" customHeight="1" x14ac:dyDescent="0.25">
      <c r="B22" s="110" t="s">
        <v>41</v>
      </c>
      <c r="C22" s="110"/>
      <c r="D22" s="110"/>
      <c r="E22" s="110"/>
      <c r="F22" s="46">
        <f>IF(E14&lt;11,0,IF(E14&lt;16,E14-10,5))</f>
        <v>0</v>
      </c>
      <c r="G22" s="47">
        <f>2/5*$E$12*F22</f>
        <v>0</v>
      </c>
    </row>
    <row r="23" spans="2:7" ht="15" customHeight="1" x14ac:dyDescent="0.25">
      <c r="B23" s="48"/>
      <c r="C23" s="48"/>
      <c r="D23" s="48"/>
      <c r="E23" s="48"/>
      <c r="F23" s="48"/>
      <c r="G23" s="49"/>
    </row>
    <row r="24" spans="2:7" ht="15" customHeight="1" x14ac:dyDescent="0.25">
      <c r="B24" s="111" t="s">
        <v>42</v>
      </c>
      <c r="C24" s="112"/>
      <c r="D24" s="112"/>
      <c r="E24" s="113"/>
      <c r="F24" s="46">
        <f>IF(E14&lt;16,0,IF(E14&lt;21,E14-15,5))</f>
        <v>0</v>
      </c>
      <c r="G24" s="47">
        <f>1/2*$E$12*F24</f>
        <v>0</v>
      </c>
    </row>
    <row r="25" spans="2:7" ht="15" customHeight="1" x14ac:dyDescent="0.25">
      <c r="B25" s="48"/>
      <c r="C25" s="48"/>
      <c r="D25" s="48"/>
      <c r="E25" s="48"/>
      <c r="F25" s="48"/>
      <c r="G25" s="49"/>
    </row>
    <row r="26" spans="2:7" ht="15" customHeight="1" thickBot="1" x14ac:dyDescent="0.3">
      <c r="B26" s="114" t="s">
        <v>43</v>
      </c>
      <c r="C26" s="115"/>
      <c r="D26" s="115"/>
      <c r="E26" s="116"/>
      <c r="F26" s="50">
        <f>IF(E14&lt;21,0,IF(E14&lt;25,E14-20,4))</f>
        <v>0</v>
      </c>
      <c r="G26" s="47">
        <f>3/5*$E$12*F26</f>
        <v>0</v>
      </c>
    </row>
    <row r="27" spans="2:7" ht="15.75" thickBot="1" x14ac:dyDescent="0.3">
      <c r="B27" s="48"/>
      <c r="C27" s="48"/>
      <c r="D27" s="48"/>
      <c r="E27" s="51" t="s">
        <v>23</v>
      </c>
      <c r="F27" s="52">
        <f>SUM(F20:F26)</f>
        <v>0</v>
      </c>
      <c r="G27" s="53"/>
    </row>
    <row r="28" spans="2:7" ht="15.75" thickBot="1" x14ac:dyDescent="0.3">
      <c r="B28" s="48"/>
      <c r="C28" s="48"/>
      <c r="D28" s="48"/>
      <c r="E28" s="48"/>
      <c r="F28" s="48"/>
      <c r="G28" s="53"/>
    </row>
    <row r="29" spans="2:7" ht="15.75" thickBot="1" x14ac:dyDescent="0.3">
      <c r="B29" s="48"/>
      <c r="C29" s="48"/>
      <c r="D29" s="48"/>
      <c r="E29" s="105" t="s">
        <v>19</v>
      </c>
      <c r="F29" s="106"/>
      <c r="G29" s="54">
        <f>SUM(G20:G26)</f>
        <v>0</v>
      </c>
    </row>
    <row r="30" spans="2:7" x14ac:dyDescent="0.25">
      <c r="B30" s="48"/>
      <c r="C30" s="48"/>
      <c r="D30" s="48"/>
      <c r="E30" s="48"/>
      <c r="F30" s="48"/>
      <c r="G30" s="53"/>
    </row>
    <row r="31" spans="2:7" x14ac:dyDescent="0.25">
      <c r="B31" s="101" t="s">
        <v>12</v>
      </c>
      <c r="C31" s="101"/>
      <c r="D31" s="48"/>
      <c r="E31" s="48"/>
      <c r="F31" s="48"/>
      <c r="G31" s="53"/>
    </row>
    <row r="32" spans="2:7" ht="15.75" thickBot="1" x14ac:dyDescent="0.3">
      <c r="B32" s="48"/>
      <c r="C32" s="48"/>
      <c r="D32" s="48"/>
      <c r="E32" s="48"/>
      <c r="F32" s="48"/>
      <c r="G32" s="53"/>
    </row>
    <row r="33" spans="2:7" ht="15.75" thickBot="1" x14ac:dyDescent="0.3">
      <c r="B33" s="102" t="s">
        <v>34</v>
      </c>
      <c r="C33" s="103"/>
      <c r="D33" s="103"/>
      <c r="E33" s="104"/>
      <c r="F33" s="55" t="s">
        <v>10</v>
      </c>
      <c r="G33" s="56">
        <f>IF(E14&gt;24,24*E12,E14*E12)</f>
        <v>0</v>
      </c>
    </row>
    <row r="34" spans="2:7" ht="15.75" thickBot="1" x14ac:dyDescent="0.3">
      <c r="B34" s="48"/>
      <c r="C34" s="48"/>
      <c r="D34" s="48"/>
      <c r="E34" s="48"/>
      <c r="F34" s="48"/>
      <c r="G34" s="48"/>
    </row>
    <row r="35" spans="2:7" ht="15.75" thickBot="1" x14ac:dyDescent="0.3">
      <c r="B35" s="48"/>
      <c r="C35" s="48"/>
      <c r="D35" s="48"/>
      <c r="E35" s="48"/>
      <c r="F35" s="57" t="s">
        <v>21</v>
      </c>
      <c r="G35" s="58" t="s">
        <v>22</v>
      </c>
    </row>
    <row r="36" spans="2:7" ht="15.75" thickBot="1" x14ac:dyDescent="0.3">
      <c r="B36" s="88" t="s">
        <v>44</v>
      </c>
      <c r="C36" s="89"/>
      <c r="D36" s="89"/>
      <c r="E36" s="89"/>
      <c r="F36" s="59">
        <f>G29</f>
        <v>0</v>
      </c>
      <c r="G36" s="60">
        <f>G33</f>
        <v>0</v>
      </c>
    </row>
  </sheetData>
  <sheetProtection algorithmName="SHA-512" hashValue="1nyG8q/sooRZQtpS8I98qAYSG6znp4rNUJD+C1dk3egl6lQxrPulLbYRwxCTWa6HL8xJ9Ziic7oRT9pDRaIQQQ==" saltValue="rqnnfICl1Xu13dWEh4fsDA==" spinCount="100000" sheet="1" objects="1" scenarios="1"/>
  <mergeCells count="19">
    <mergeCell ref="B2:G2"/>
    <mergeCell ref="B20:E20"/>
    <mergeCell ref="B22:E22"/>
    <mergeCell ref="B24:E24"/>
    <mergeCell ref="B26:E26"/>
    <mergeCell ref="B4:D4"/>
    <mergeCell ref="B5:D5"/>
    <mergeCell ref="B6:D6"/>
    <mergeCell ref="B7:D7"/>
    <mergeCell ref="B8:D8"/>
    <mergeCell ref="B36:E36"/>
    <mergeCell ref="B10:D10"/>
    <mergeCell ref="B12:D12"/>
    <mergeCell ref="B14:D14"/>
    <mergeCell ref="B16:G16"/>
    <mergeCell ref="B18:C18"/>
    <mergeCell ref="B31:C31"/>
    <mergeCell ref="B33:E33"/>
    <mergeCell ref="E29:F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landscape" r:id="rId1"/>
  <headerFooter>
    <oddFooter>&amp;L&amp;8&amp;F
MAJ Nov.2020&amp;R&amp;8&amp;P/&amp;N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E22" sqref="E22"/>
    </sheetView>
  </sheetViews>
  <sheetFormatPr baseColWidth="10" defaultRowHeight="15" x14ac:dyDescent="0.25"/>
  <cols>
    <col min="1" max="1" width="30" customWidth="1"/>
    <col min="2" max="2" width="23.5703125" customWidth="1"/>
  </cols>
  <sheetData>
    <row r="1" spans="1:4" ht="30" x14ac:dyDescent="0.25">
      <c r="A1" s="26" t="s">
        <v>27</v>
      </c>
      <c r="B1" s="25">
        <f>Simulateur!F36</f>
        <v>0</v>
      </c>
      <c r="C1" s="31"/>
    </row>
    <row r="2" spans="1:4" ht="30" x14ac:dyDescent="0.25">
      <c r="A2" s="26" t="s">
        <v>28</v>
      </c>
      <c r="B2" s="25">
        <f>Simulateur!G36</f>
        <v>0</v>
      </c>
      <c r="C2" s="31"/>
    </row>
    <row r="3" spans="1:4" ht="30" x14ac:dyDescent="0.25">
      <c r="A3" s="26" t="s">
        <v>29</v>
      </c>
      <c r="B3" s="25">
        <f>Simulateur!E14</f>
        <v>0</v>
      </c>
      <c r="C3" s="31"/>
    </row>
    <row r="4" spans="1:4" ht="30" x14ac:dyDescent="0.25">
      <c r="A4" s="24"/>
      <c r="C4" s="32" t="s">
        <v>35</v>
      </c>
      <c r="D4" s="30">
        <f>Simulateur!E12</f>
        <v>0</v>
      </c>
    </row>
    <row r="5" spans="1:4" x14ac:dyDescent="0.25">
      <c r="A5" s="121" t="s">
        <v>20</v>
      </c>
      <c r="B5" s="121"/>
      <c r="C5" s="31"/>
    </row>
    <row r="6" spans="1:4" x14ac:dyDescent="0.25">
      <c r="A6" s="35" t="s">
        <v>24</v>
      </c>
      <c r="B6" s="36">
        <f>B2</f>
        <v>0</v>
      </c>
      <c r="C6" s="31"/>
    </row>
    <row r="7" spans="1:4" x14ac:dyDescent="0.25">
      <c r="A7" s="35" t="s">
        <v>25</v>
      </c>
      <c r="B7" s="36">
        <f>B2/2</f>
        <v>0</v>
      </c>
      <c r="C7" s="31"/>
    </row>
    <row r="8" spans="1:4" x14ac:dyDescent="0.25">
      <c r="A8" s="37" t="s">
        <v>26</v>
      </c>
      <c r="B8" s="36">
        <f>AVERAGE(B1:B2)</f>
        <v>0</v>
      </c>
      <c r="C8" s="31"/>
    </row>
    <row r="9" spans="1:4" ht="30" hidden="1" x14ac:dyDescent="0.25">
      <c r="A9" s="34" t="s">
        <v>36</v>
      </c>
      <c r="B9" s="38">
        <f>B1</f>
        <v>0</v>
      </c>
      <c r="C9" s="31"/>
    </row>
    <row r="10" spans="1:4" ht="45" hidden="1" x14ac:dyDescent="0.25">
      <c r="A10" s="34" t="s">
        <v>37</v>
      </c>
      <c r="B10" s="38">
        <f>(D4*2/5)*B3</f>
        <v>0</v>
      </c>
      <c r="C10" s="33"/>
    </row>
    <row r="11" spans="1:4" ht="45" hidden="1" x14ac:dyDescent="0.25">
      <c r="A11" s="34" t="s">
        <v>38</v>
      </c>
      <c r="B11" s="38">
        <f>(D4*1/2)*B3</f>
        <v>0</v>
      </c>
      <c r="C11" s="33"/>
    </row>
    <row r="12" spans="1:4" ht="45" hidden="1" x14ac:dyDescent="0.25">
      <c r="A12" s="34" t="s">
        <v>39</v>
      </c>
      <c r="B12" s="38">
        <f>(D4*3/5)*B3</f>
        <v>0</v>
      </c>
      <c r="C12" s="33"/>
    </row>
  </sheetData>
  <mergeCells count="1">
    <mergeCell ref="A5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Simulateur Internet (à supp)</vt:lpstr>
      <vt:lpstr>Simulateur</vt:lpstr>
      <vt:lpstr>Calcul</vt:lpstr>
      <vt:lpstr>'Simulateur Internet (à supp)'!Zone_d_impression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CHELIN</dc:creator>
  <cp:lastModifiedBy>Claire Molenat</cp:lastModifiedBy>
  <cp:lastPrinted>2020-12-02T10:36:28Z</cp:lastPrinted>
  <dcterms:created xsi:type="dcterms:W3CDTF">2019-11-26T15:40:25Z</dcterms:created>
  <dcterms:modified xsi:type="dcterms:W3CDTF">2020-12-02T10:43:34Z</dcterms:modified>
</cp:coreProperties>
</file>